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_view\속초노인복지센터\2018년\사업\후원금\후원금정산\"/>
    </mc:Choice>
  </mc:AlternateContent>
  <bookViews>
    <workbookView xWindow="-2250" yWindow="315" windowWidth="17400" windowHeight="9900"/>
  </bookViews>
  <sheets>
    <sheet name="정산서(시군구보고)" sheetId="7" r:id="rId1"/>
    <sheet name="정산서(운영위원회)" sheetId="8" r:id="rId2"/>
  </sheets>
  <definedNames>
    <definedName name="_xlnm.Print_Area" localSheetId="0">'정산서(시군구보고)'!$B$1:$G$63</definedName>
    <definedName name="_xlnm.Print_Area" localSheetId="1">'정산서(운영위원회)'!$B$1:$G$29</definedName>
    <definedName name="_xlnm.Print_Titles" localSheetId="0">'정산서(시군구보고)'!$1:$1</definedName>
    <definedName name="_xlnm.Print_Titles" localSheetId="1">'정산서(운영위원회)'!$1:$1</definedName>
  </definedNames>
  <calcPr calcId="162913"/>
</workbook>
</file>

<file path=xl/calcChain.xml><?xml version="1.0" encoding="utf-8"?>
<calcChain xmlns="http://schemas.openxmlformats.org/spreadsheetml/2006/main">
  <c r="C29" i="8" l="1"/>
  <c r="B29" i="8"/>
  <c r="F22" i="8"/>
  <c r="C23" i="8" s="1"/>
  <c r="C18" i="8"/>
  <c r="C17" i="8"/>
  <c r="G10" i="8"/>
  <c r="F6" i="8"/>
  <c r="E6" i="8"/>
  <c r="D6" i="8"/>
  <c r="C6" i="8"/>
  <c r="G59" i="7"/>
  <c r="C19" i="8" l="1"/>
  <c r="E29" i="8"/>
  <c r="G6" i="8"/>
  <c r="F36" i="7"/>
  <c r="C31" i="7" l="1"/>
  <c r="C32" i="7"/>
  <c r="G25" i="7"/>
  <c r="F5" i="7" l="1"/>
  <c r="E5" i="7"/>
  <c r="D5" i="7"/>
  <c r="C5" i="7"/>
  <c r="G5" i="7" l="1"/>
  <c r="G19" i="7"/>
  <c r="G14" i="7"/>
  <c r="G13" i="7" l="1"/>
  <c r="C37" i="7"/>
  <c r="G27" i="7" l="1"/>
  <c r="B63" i="7" s="1"/>
  <c r="C33" i="7" l="1"/>
  <c r="C63" i="7" l="1"/>
  <c r="E63" i="7" s="1"/>
  <c r="G9" i="7"/>
</calcChain>
</file>

<file path=xl/sharedStrings.xml><?xml version="1.0" encoding="utf-8"?>
<sst xmlns="http://schemas.openxmlformats.org/spreadsheetml/2006/main" count="190" uniqueCount="98">
  <si>
    <t>구분</t>
  </si>
  <si>
    <t>집 행 내 역</t>
  </si>
  <si>
    <t>집 행 금 액</t>
  </si>
  <si>
    <t>총 집행 금액</t>
  </si>
  <si>
    <t>후원총액</t>
  </si>
  <si>
    <t xml:space="preserve">(단위:원) </t>
  </si>
  <si>
    <t xml:space="preserve">○ 사업후원금 집행내역 </t>
  </si>
  <si>
    <t>집행금액</t>
  </si>
  <si>
    <t>집행총액</t>
  </si>
  <si>
    <t>후원자</t>
    <phoneticPr fontId="1" type="noConversion"/>
  </si>
  <si>
    <t>후원품명</t>
    <phoneticPr fontId="1" type="noConversion"/>
  </si>
  <si>
    <t>수량</t>
    <phoneticPr fontId="1" type="noConversion"/>
  </si>
  <si>
    <t>금액</t>
    <phoneticPr fontId="1" type="noConversion"/>
  </si>
  <si>
    <t>후원일자</t>
    <phoneticPr fontId="1" type="noConversion"/>
  </si>
  <si>
    <t>사용일자</t>
    <phoneticPr fontId="1" type="noConversion"/>
  </si>
  <si>
    <t>사용내역</t>
    <phoneticPr fontId="1" type="noConversion"/>
  </si>
  <si>
    <t>품명</t>
    <phoneticPr fontId="1" type="noConversion"/>
  </si>
  <si>
    <t>후원품 종류</t>
    <phoneticPr fontId="1" type="noConversion"/>
  </si>
  <si>
    <t>총사업집행액
(사업+결연+후원물품)</t>
    <phoneticPr fontId="1" type="noConversion"/>
  </si>
  <si>
    <t>후원총액</t>
    <phoneticPr fontId="1" type="noConversion"/>
  </si>
  <si>
    <t>단가</t>
    <phoneticPr fontId="1" type="noConversion"/>
  </si>
  <si>
    <t>후원자관리운영사업비</t>
    <phoneticPr fontId="1" type="noConversion"/>
  </si>
  <si>
    <t>재가노인지원사업비</t>
    <phoneticPr fontId="1" type="noConversion"/>
  </si>
  <si>
    <t>총 사용 금액</t>
    <phoneticPr fontId="1" type="noConversion"/>
  </si>
  <si>
    <t>집 행 내 역</t>
    <phoneticPr fontId="1" type="noConversion"/>
  </si>
  <si>
    <t>후원자-대상자 결연후원금</t>
    <phoneticPr fontId="1" type="noConversion"/>
  </si>
  <si>
    <t>후원품 합계</t>
    <phoneticPr fontId="1" type="noConversion"/>
  </si>
  <si>
    <t xml:space="preserve">○ 결연후원금 집행내역 </t>
    <phoneticPr fontId="1" type="noConversion"/>
  </si>
  <si>
    <t>1. 후원금품 현황</t>
    <phoneticPr fontId="1" type="noConversion"/>
  </si>
  <si>
    <t>2. 후원금품 집행내역</t>
    <phoneticPr fontId="1" type="noConversion"/>
  </si>
  <si>
    <t>어르신생신잔치</t>
    <phoneticPr fontId="1" type="noConversion"/>
  </si>
  <si>
    <t>조리음식</t>
    <phoneticPr fontId="1" type="noConversion"/>
  </si>
  <si>
    <t>2017년도 후원금 정산보고서</t>
  </si>
  <si>
    <t xml:space="preserve">○ 2017년도 비지정 사업후원금 현황 </t>
  </si>
  <si>
    <t>2017년
총 후원금액</t>
  </si>
  <si>
    <t>2017년
예금이자 수입</t>
  </si>
  <si>
    <t>2017년
사업집행금액</t>
  </si>
  <si>
    <t>2017년
이월금액</t>
  </si>
  <si>
    <t xml:space="preserve">○ 2017년도 결연후원금 현황 </t>
  </si>
  <si>
    <t>2017년 결연대상자수</t>
  </si>
  <si>
    <t>3. 2017년도 총결산</t>
  </si>
  <si>
    <t>2017년도이월금액(사업+결연)</t>
  </si>
  <si>
    <t>2016년 
이월금액</t>
  </si>
  <si>
    <t>(2016년이월금+수입-지출)
=2017년 이월금</t>
  </si>
  <si>
    <t>(2016년이월금+수입-지출)
=2017년이월금</t>
  </si>
  <si>
    <t>2016년이월금+2017년 총후원금
(사업+결연+후원물품)</t>
  </si>
  <si>
    <t>임혜옥</t>
    <phoneticPr fontId="1" type="noConversion"/>
  </si>
  <si>
    <t>선박안전기술공단강원지부</t>
    <phoneticPr fontId="1" type="noConversion"/>
  </si>
  <si>
    <t>오징어10미</t>
    <phoneticPr fontId="1" type="noConversion"/>
  </si>
  <si>
    <t>뚜레쥬르노학점</t>
    <phoneticPr fontId="1" type="noConversion"/>
  </si>
  <si>
    <t>빵</t>
    <phoneticPr fontId="1" type="noConversion"/>
  </si>
  <si>
    <t>품별 상이함</t>
    <phoneticPr fontId="1" type="noConversion"/>
  </si>
  <si>
    <t>○ 2017년도 후원물품 현황(후원품 수입명세서 참조)</t>
    <phoneticPr fontId="1" type="noConversion"/>
  </si>
  <si>
    <t>임혜옥</t>
    <phoneticPr fontId="1" type="noConversion"/>
  </si>
  <si>
    <t>뚜레쥬르노학점</t>
    <phoneticPr fontId="1" type="noConversion"/>
  </si>
  <si>
    <t>빵</t>
    <phoneticPr fontId="1" type="noConversion"/>
  </si>
  <si>
    <t>품별 상이함</t>
    <phoneticPr fontId="1" type="noConversion"/>
  </si>
  <si>
    <t>임혜옥</t>
    <phoneticPr fontId="1" type="noConversion"/>
  </si>
  <si>
    <t>기정떡</t>
    <phoneticPr fontId="1" type="noConversion"/>
  </si>
  <si>
    <t>기정떡</t>
    <phoneticPr fontId="1" type="noConversion"/>
  </si>
  <si>
    <t>뚜레쥬르노학점</t>
    <phoneticPr fontId="1" type="noConversion"/>
  </si>
  <si>
    <t>빵</t>
    <phoneticPr fontId="1" type="noConversion"/>
  </si>
  <si>
    <t>품별 상이함</t>
    <phoneticPr fontId="1" type="noConversion"/>
  </si>
  <si>
    <t>평균 10.4명</t>
    <phoneticPr fontId="1" type="noConversion"/>
  </si>
  <si>
    <t>임혜옥</t>
    <phoneticPr fontId="1" type="noConversion"/>
  </si>
  <si>
    <t>어르신생신잔치</t>
    <phoneticPr fontId="1" type="noConversion"/>
  </si>
  <si>
    <t>선박안전기술공단강원지부</t>
    <phoneticPr fontId="1" type="noConversion"/>
  </si>
  <si>
    <t>대상자 배분</t>
    <phoneticPr fontId="1" type="noConversion"/>
  </si>
  <si>
    <t>해산물</t>
    <phoneticPr fontId="1" type="noConversion"/>
  </si>
  <si>
    <t>오징어10미</t>
    <phoneticPr fontId="1" type="noConversion"/>
  </si>
  <si>
    <t>뚜레쥬르노학점</t>
    <phoneticPr fontId="1" type="noConversion"/>
  </si>
  <si>
    <t>빵</t>
    <phoneticPr fontId="1" type="noConversion"/>
  </si>
  <si>
    <t>대상자 배분</t>
    <phoneticPr fontId="1" type="noConversion"/>
  </si>
  <si>
    <t>빵</t>
    <phoneticPr fontId="1" type="noConversion"/>
  </si>
  <si>
    <t>빵</t>
    <phoneticPr fontId="1" type="noConversion"/>
  </si>
  <si>
    <t>빵</t>
    <phoneticPr fontId="1" type="noConversion"/>
  </si>
  <si>
    <t>대상자 배분</t>
    <phoneticPr fontId="1" type="noConversion"/>
  </si>
  <si>
    <t>빵</t>
    <phoneticPr fontId="1" type="noConversion"/>
  </si>
  <si>
    <t>뚜레쥬르노학점</t>
    <phoneticPr fontId="1" type="noConversion"/>
  </si>
  <si>
    <t>대상자 배분</t>
    <phoneticPr fontId="1" type="noConversion"/>
  </si>
  <si>
    <t>빵</t>
    <phoneticPr fontId="1" type="noConversion"/>
  </si>
  <si>
    <t>빵</t>
    <phoneticPr fontId="1" type="noConversion"/>
  </si>
  <si>
    <t>대상자 배분</t>
    <phoneticPr fontId="1" type="noConversion"/>
  </si>
  <si>
    <t>임혜옥</t>
    <phoneticPr fontId="1" type="noConversion"/>
  </si>
  <si>
    <t>기정떡</t>
    <phoneticPr fontId="1" type="noConversion"/>
  </si>
  <si>
    <t>뚜레쥬르노학점</t>
    <phoneticPr fontId="1" type="noConversion"/>
  </si>
  <si>
    <t>대상자 배분</t>
    <phoneticPr fontId="1" type="noConversion"/>
  </si>
  <si>
    <t>빵</t>
    <phoneticPr fontId="1" type="noConversion"/>
  </si>
  <si>
    <t>기정떡</t>
    <phoneticPr fontId="1" type="noConversion"/>
  </si>
  <si>
    <t>임혜옥</t>
    <phoneticPr fontId="1" type="noConversion"/>
  </si>
  <si>
    <t>어르신생신잔치</t>
    <phoneticPr fontId="1" type="noConversion"/>
  </si>
  <si>
    <t>조리음식</t>
    <phoneticPr fontId="1" type="noConversion"/>
  </si>
  <si>
    <t>기정떡</t>
    <phoneticPr fontId="1" type="noConversion"/>
  </si>
  <si>
    <t>조리음식</t>
    <phoneticPr fontId="1" type="noConversion"/>
  </si>
  <si>
    <t>○ 2017년도 후원물품 사용내역(후원품 사용명세서 참조)</t>
    <phoneticPr fontId="1" type="noConversion"/>
  </si>
  <si>
    <t>2016년이월금+2017년 총후원금
(사업+결연)</t>
    <phoneticPr fontId="1" type="noConversion"/>
  </si>
  <si>
    <t>총사업집행액
(사업+결연)</t>
    <phoneticPr fontId="1" type="noConversion"/>
  </si>
  <si>
    <t>2017년도이월금액
(사업+결연)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</si>
</sst>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&quot;EA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24"/>
      <color theme="1"/>
      <name val="맑은 고딕"/>
      <family val="2"/>
      <charset val="129"/>
      <scheme val="minor"/>
    </font>
    <font>
      <b/>
      <sz val="24"/>
      <color rgb="FF000000"/>
      <name val="돋움체"/>
      <family val="3"/>
      <charset val="129"/>
    </font>
    <font>
      <b/>
      <sz val="14"/>
      <color rgb="FF000000"/>
      <name val="돋움체"/>
      <family val="3"/>
      <charset val="129"/>
    </font>
    <font>
      <sz val="14"/>
      <color theme="1"/>
      <name val="돋움체"/>
      <family val="3"/>
      <charset val="129"/>
    </font>
    <font>
      <sz val="14"/>
      <color rgb="FF000000"/>
      <name val="돋움체"/>
      <family val="3"/>
      <charset val="129"/>
    </font>
    <font>
      <sz val="11"/>
      <color theme="1"/>
      <name val="돋움체"/>
      <family val="3"/>
      <charset val="129"/>
    </font>
    <font>
      <b/>
      <sz val="14"/>
      <color theme="1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2.5"/>
      <color rgb="FF000000"/>
      <name val="돋움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3" fontId="6" fillId="2" borderId="0" xfId="0" applyNumberFormat="1" applyFont="1" applyFill="1" applyBorder="1" applyAlignment="1">
      <alignment horizontal="center" vertical="center" wrapText="1"/>
    </xf>
    <xf numFmtId="41" fontId="7" fillId="0" borderId="1" xfId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41" fontId="8" fillId="0" borderId="7" xfId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41" fontId="8" fillId="0" borderId="8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shrinkToFit="1"/>
    </xf>
    <xf numFmtId="41" fontId="7" fillId="0" borderId="6" xfId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1" fontId="7" fillId="0" borderId="7" xfId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1" fontId="7" fillId="0" borderId="8" xfId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6" xfId="1" applyFont="1" applyFill="1" applyBorder="1" applyAlignment="1">
      <alignment horizontal="center" vertical="center"/>
    </xf>
    <xf numFmtId="41" fontId="7" fillId="0" borderId="7" xfId="1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view="pageBreakPreview" topLeftCell="B43" zoomScale="85" zoomScaleSheetLayoutView="85" workbookViewId="0">
      <selection activeCell="C50" sqref="C50"/>
    </sheetView>
  </sheetViews>
  <sheetFormatPr defaultRowHeight="16.5" x14ac:dyDescent="0.3"/>
  <cols>
    <col min="1" max="1" width="0.25" hidden="1" customWidth="1"/>
    <col min="2" max="2" width="33.625" customWidth="1"/>
    <col min="3" max="4" width="17.625" customWidth="1"/>
    <col min="5" max="5" width="19.75" bestFit="1" customWidth="1"/>
    <col min="6" max="6" width="17.625" customWidth="1"/>
    <col min="7" max="7" width="17.75" bestFit="1" customWidth="1"/>
  </cols>
  <sheetData>
    <row r="1" spans="1:12" ht="52.5" customHeight="1" x14ac:dyDescent="0.3">
      <c r="A1" s="1"/>
      <c r="B1" s="57" t="s">
        <v>32</v>
      </c>
      <c r="C1" s="57"/>
      <c r="D1" s="57"/>
      <c r="E1" s="57"/>
      <c r="F1" s="57"/>
      <c r="G1" s="57"/>
    </row>
    <row r="2" spans="1:12" ht="26.1" customHeight="1" x14ac:dyDescent="0.3">
      <c r="A2" s="1"/>
      <c r="B2" s="4" t="s">
        <v>28</v>
      </c>
      <c r="C2" s="5"/>
      <c r="D2" s="5"/>
      <c r="E2" s="5"/>
      <c r="F2" s="5"/>
      <c r="G2" s="5"/>
    </row>
    <row r="3" spans="1:12" ht="26.1" customHeight="1" x14ac:dyDescent="0.3">
      <c r="A3" s="1"/>
      <c r="B3" s="91" t="s">
        <v>33</v>
      </c>
      <c r="C3" s="91"/>
      <c r="D3" s="5"/>
      <c r="E3" s="5"/>
      <c r="F3" s="5"/>
      <c r="G3" s="6" t="s">
        <v>5</v>
      </c>
    </row>
    <row r="4" spans="1:12" ht="37.5" x14ac:dyDescent="0.3">
      <c r="A4" s="1"/>
      <c r="B4" s="41" t="s">
        <v>0</v>
      </c>
      <c r="C4" s="42" t="s">
        <v>42</v>
      </c>
      <c r="D4" s="42" t="s">
        <v>34</v>
      </c>
      <c r="E4" s="42" t="s">
        <v>35</v>
      </c>
      <c r="F4" s="42" t="s">
        <v>36</v>
      </c>
      <c r="G4" s="43" t="s">
        <v>37</v>
      </c>
    </row>
    <row r="5" spans="1:12" ht="20.100000000000001" customHeight="1" x14ac:dyDescent="0.3">
      <c r="A5" s="1"/>
      <c r="B5" s="92" t="s">
        <v>43</v>
      </c>
      <c r="C5" s="88">
        <f>781372+3449314</f>
        <v>4230686</v>
      </c>
      <c r="D5" s="88">
        <f>3918380+2645000</f>
        <v>6563380</v>
      </c>
      <c r="E5" s="88">
        <f>282+279+1962+2280</f>
        <v>4803</v>
      </c>
      <c r="F5" s="88">
        <f>16500+807910+18000+53110+400000+28900+676000+237470+50000+10200+141430+300000+54800+573610+100000</f>
        <v>3467930</v>
      </c>
      <c r="G5" s="86">
        <f>C5+D5+E5-F5</f>
        <v>7330939</v>
      </c>
      <c r="J5" s="3"/>
    </row>
    <row r="6" spans="1:12" ht="20.100000000000001" customHeight="1" x14ac:dyDescent="0.3">
      <c r="A6" s="1"/>
      <c r="B6" s="93"/>
      <c r="C6" s="89"/>
      <c r="D6" s="89"/>
      <c r="E6" s="90"/>
      <c r="F6" s="89"/>
      <c r="G6" s="87"/>
    </row>
    <row r="7" spans="1:12" ht="26.1" customHeight="1" x14ac:dyDescent="0.3">
      <c r="A7" s="1"/>
      <c r="B7" s="91" t="s">
        <v>38</v>
      </c>
      <c r="C7" s="91"/>
      <c r="D7" s="5"/>
      <c r="E7" s="5"/>
      <c r="F7" s="5"/>
      <c r="G7" s="6" t="s">
        <v>5</v>
      </c>
      <c r="L7" s="1"/>
    </row>
    <row r="8" spans="1:12" ht="37.5" customHeight="1" x14ac:dyDescent="0.3">
      <c r="A8" s="1"/>
      <c r="B8" s="41" t="s">
        <v>0</v>
      </c>
      <c r="C8" s="42" t="s">
        <v>42</v>
      </c>
      <c r="D8" s="42" t="s">
        <v>34</v>
      </c>
      <c r="E8" s="42" t="s">
        <v>35</v>
      </c>
      <c r="F8" s="42" t="s">
        <v>36</v>
      </c>
      <c r="G8" s="43" t="s">
        <v>37</v>
      </c>
    </row>
    <row r="9" spans="1:12" ht="20.100000000000001" customHeight="1" x14ac:dyDescent="0.3">
      <c r="A9" s="1"/>
      <c r="B9" s="92" t="s">
        <v>44</v>
      </c>
      <c r="C9" s="88">
        <v>1252494</v>
      </c>
      <c r="D9" s="88">
        <v>2620000</v>
      </c>
      <c r="E9" s="88">
        <v>942</v>
      </c>
      <c r="F9" s="88">
        <v>2980000</v>
      </c>
      <c r="G9" s="86">
        <f>C9+D9+E9-F9</f>
        <v>893436</v>
      </c>
    </row>
    <row r="10" spans="1:12" ht="20.100000000000001" customHeight="1" x14ac:dyDescent="0.3">
      <c r="A10" s="1"/>
      <c r="B10" s="93"/>
      <c r="C10" s="89"/>
      <c r="D10" s="89"/>
      <c r="E10" s="90"/>
      <c r="F10" s="89"/>
      <c r="G10" s="87"/>
    </row>
    <row r="11" spans="1:12" ht="26.1" customHeight="1" x14ac:dyDescent="0.3">
      <c r="A11" s="1"/>
      <c r="B11" s="91" t="s">
        <v>52</v>
      </c>
      <c r="C11" s="91"/>
      <c r="D11" s="91"/>
      <c r="E11" s="91"/>
      <c r="F11" s="5"/>
      <c r="G11" s="6" t="s">
        <v>5</v>
      </c>
      <c r="L11" s="1"/>
    </row>
    <row r="12" spans="1:12" ht="21.95" customHeight="1" x14ac:dyDescent="0.3">
      <c r="A12" s="1"/>
      <c r="B12" s="15" t="s">
        <v>9</v>
      </c>
      <c r="C12" s="16" t="s">
        <v>13</v>
      </c>
      <c r="D12" s="16" t="s">
        <v>10</v>
      </c>
      <c r="E12" s="16" t="s">
        <v>11</v>
      </c>
      <c r="F12" s="16" t="s">
        <v>20</v>
      </c>
      <c r="G12" s="15" t="s">
        <v>12</v>
      </c>
      <c r="L12" s="1"/>
    </row>
    <row r="13" spans="1:12" ht="21.95" customHeight="1" x14ac:dyDescent="0.3">
      <c r="A13" s="1"/>
      <c r="B13" s="7" t="s">
        <v>46</v>
      </c>
      <c r="C13" s="8">
        <v>42787</v>
      </c>
      <c r="D13" s="7" t="s">
        <v>59</v>
      </c>
      <c r="E13" s="19">
        <v>4</v>
      </c>
      <c r="F13" s="9">
        <v>10000</v>
      </c>
      <c r="G13" s="10">
        <f>E13*F13</f>
        <v>40000</v>
      </c>
      <c r="L13" s="1"/>
    </row>
    <row r="14" spans="1:12" ht="21.95" customHeight="1" x14ac:dyDescent="0.3">
      <c r="A14" s="1"/>
      <c r="B14" s="7" t="s">
        <v>47</v>
      </c>
      <c r="C14" s="8">
        <v>42797</v>
      </c>
      <c r="D14" s="7" t="s">
        <v>48</v>
      </c>
      <c r="E14" s="19">
        <v>6</v>
      </c>
      <c r="F14" s="9">
        <v>21900</v>
      </c>
      <c r="G14" s="10">
        <f t="shared" ref="G14" si="0">E14*F14</f>
        <v>131400</v>
      </c>
      <c r="L14" s="1"/>
    </row>
    <row r="15" spans="1:12" ht="21.95" customHeight="1" x14ac:dyDescent="0.3">
      <c r="A15" s="1"/>
      <c r="B15" s="51" t="s">
        <v>49</v>
      </c>
      <c r="C15" s="22">
        <v>42801</v>
      </c>
      <c r="D15" s="51" t="s">
        <v>50</v>
      </c>
      <c r="E15" s="23">
        <v>12</v>
      </c>
      <c r="F15" s="53" t="s">
        <v>51</v>
      </c>
      <c r="G15" s="24">
        <v>19200</v>
      </c>
      <c r="L15" s="1"/>
    </row>
    <row r="16" spans="1:12" ht="21.95" customHeight="1" x14ac:dyDescent="0.3">
      <c r="A16" s="1"/>
      <c r="B16" s="56"/>
      <c r="C16" s="25">
        <v>42816</v>
      </c>
      <c r="D16" s="56"/>
      <c r="E16" s="26">
        <v>10</v>
      </c>
      <c r="F16" s="54"/>
      <c r="G16" s="27">
        <v>15700</v>
      </c>
      <c r="L16" s="1"/>
    </row>
    <row r="17" spans="1:12" ht="21.95" customHeight="1" x14ac:dyDescent="0.3">
      <c r="A17" s="1"/>
      <c r="B17" s="56"/>
      <c r="C17" s="25">
        <v>42823</v>
      </c>
      <c r="D17" s="56"/>
      <c r="E17" s="26">
        <v>12</v>
      </c>
      <c r="F17" s="54"/>
      <c r="G17" s="27">
        <v>18600</v>
      </c>
      <c r="L17" s="1"/>
    </row>
    <row r="18" spans="1:12" ht="21.95" customHeight="1" x14ac:dyDescent="0.3">
      <c r="A18" s="1"/>
      <c r="B18" s="52"/>
      <c r="C18" s="28">
        <v>42839</v>
      </c>
      <c r="D18" s="52"/>
      <c r="E18" s="29">
        <v>12</v>
      </c>
      <c r="F18" s="55"/>
      <c r="G18" s="30">
        <v>19000</v>
      </c>
      <c r="L18" s="1"/>
    </row>
    <row r="19" spans="1:12" ht="21.95" customHeight="1" x14ac:dyDescent="0.3">
      <c r="A19" s="1"/>
      <c r="B19" s="7" t="s">
        <v>53</v>
      </c>
      <c r="C19" s="8">
        <v>42843</v>
      </c>
      <c r="D19" s="7" t="s">
        <v>59</v>
      </c>
      <c r="E19" s="19">
        <v>10</v>
      </c>
      <c r="F19" s="9">
        <v>10000</v>
      </c>
      <c r="G19" s="10">
        <f t="shared" ref="G19" si="1">E19*F19</f>
        <v>100000</v>
      </c>
      <c r="L19" s="1"/>
    </row>
    <row r="20" spans="1:12" ht="21.95" customHeight="1" x14ac:dyDescent="0.3">
      <c r="A20" s="1"/>
      <c r="B20" s="51" t="s">
        <v>54</v>
      </c>
      <c r="C20" s="22">
        <v>42873</v>
      </c>
      <c r="D20" s="51" t="s">
        <v>55</v>
      </c>
      <c r="E20" s="23">
        <v>14</v>
      </c>
      <c r="F20" s="53" t="s">
        <v>56</v>
      </c>
      <c r="G20" s="24">
        <v>19300</v>
      </c>
      <c r="L20" s="1"/>
    </row>
    <row r="21" spans="1:12" ht="21.95" customHeight="1" x14ac:dyDescent="0.3">
      <c r="A21" s="1"/>
      <c r="B21" s="56"/>
      <c r="C21" s="25">
        <v>42880</v>
      </c>
      <c r="D21" s="56"/>
      <c r="E21" s="26">
        <v>17</v>
      </c>
      <c r="F21" s="54"/>
      <c r="G21" s="27">
        <v>24600</v>
      </c>
      <c r="L21" s="1"/>
    </row>
    <row r="22" spans="1:12" ht="21.95" customHeight="1" x14ac:dyDescent="0.3">
      <c r="A22" s="1"/>
      <c r="B22" s="56"/>
      <c r="C22" s="25">
        <v>42887</v>
      </c>
      <c r="D22" s="56"/>
      <c r="E22" s="26">
        <v>19</v>
      </c>
      <c r="F22" s="54"/>
      <c r="G22" s="27">
        <v>27000</v>
      </c>
      <c r="L22" s="1"/>
    </row>
    <row r="23" spans="1:12" ht="21.95" customHeight="1" x14ac:dyDescent="0.3">
      <c r="A23" s="1"/>
      <c r="B23" s="56"/>
      <c r="C23" s="25">
        <v>42906</v>
      </c>
      <c r="D23" s="56"/>
      <c r="E23" s="26">
        <v>13</v>
      </c>
      <c r="F23" s="54"/>
      <c r="G23" s="27">
        <v>18700</v>
      </c>
      <c r="L23" s="1"/>
    </row>
    <row r="24" spans="1:12" ht="21.95" customHeight="1" x14ac:dyDescent="0.3">
      <c r="A24" s="1"/>
      <c r="B24" s="52"/>
      <c r="C24" s="28">
        <v>42965</v>
      </c>
      <c r="D24" s="52"/>
      <c r="E24" s="29">
        <v>10</v>
      </c>
      <c r="F24" s="55"/>
      <c r="G24" s="30">
        <v>15000</v>
      </c>
      <c r="L24" s="1"/>
    </row>
    <row r="25" spans="1:12" ht="21.95" customHeight="1" x14ac:dyDescent="0.3">
      <c r="A25" s="1"/>
      <c r="B25" s="7" t="s">
        <v>57</v>
      </c>
      <c r="C25" s="8">
        <v>42997</v>
      </c>
      <c r="D25" s="7" t="s">
        <v>58</v>
      </c>
      <c r="E25" s="19">
        <v>8</v>
      </c>
      <c r="F25" s="9">
        <v>10000</v>
      </c>
      <c r="G25" s="10">
        <f t="shared" ref="G25" si="2">E25*F25</f>
        <v>80000</v>
      </c>
      <c r="L25" s="1"/>
    </row>
    <row r="26" spans="1:12" ht="21.95" customHeight="1" x14ac:dyDescent="0.3">
      <c r="A26" s="1"/>
      <c r="B26" s="7" t="s">
        <v>60</v>
      </c>
      <c r="C26" s="8">
        <v>42997</v>
      </c>
      <c r="D26" s="7" t="s">
        <v>61</v>
      </c>
      <c r="E26" s="19">
        <v>15</v>
      </c>
      <c r="F26" s="9" t="s">
        <v>62</v>
      </c>
      <c r="G26" s="10">
        <v>21100</v>
      </c>
      <c r="L26" s="1"/>
    </row>
    <row r="27" spans="1:12" ht="21.95" customHeight="1" x14ac:dyDescent="0.3">
      <c r="A27" s="1"/>
      <c r="B27" s="94" t="s">
        <v>26</v>
      </c>
      <c r="C27" s="94"/>
      <c r="D27" s="94"/>
      <c r="E27" s="94"/>
      <c r="F27" s="94"/>
      <c r="G27" s="17">
        <f>SUM(G13:G26)</f>
        <v>549600</v>
      </c>
      <c r="L27" s="1"/>
    </row>
    <row r="28" spans="1:12" ht="26.1" customHeight="1" x14ac:dyDescent="0.3">
      <c r="A28" s="1"/>
      <c r="B28" s="4" t="s">
        <v>29</v>
      </c>
      <c r="C28" s="5"/>
      <c r="D28" s="5"/>
      <c r="E28" s="5"/>
      <c r="F28" s="5"/>
      <c r="G28" s="5"/>
    </row>
    <row r="29" spans="1:12" ht="26.1" customHeight="1" x14ac:dyDescent="0.3">
      <c r="A29" s="1"/>
      <c r="B29" s="4" t="s">
        <v>6</v>
      </c>
      <c r="C29" s="5"/>
      <c r="D29" s="5"/>
      <c r="E29" s="5"/>
      <c r="F29" s="5"/>
      <c r="G29" s="6" t="s">
        <v>5</v>
      </c>
    </row>
    <row r="30" spans="1:12" ht="21.95" customHeight="1" x14ac:dyDescent="0.3">
      <c r="A30" s="1"/>
      <c r="B30" s="21" t="s">
        <v>1</v>
      </c>
      <c r="C30" s="69" t="s">
        <v>2</v>
      </c>
      <c r="D30" s="70"/>
      <c r="E30" s="70"/>
      <c r="F30" s="70"/>
      <c r="G30" s="71"/>
    </row>
    <row r="31" spans="1:12" ht="21.95" customHeight="1" x14ac:dyDescent="0.3">
      <c r="A31" s="1"/>
      <c r="B31" s="20" t="s">
        <v>21</v>
      </c>
      <c r="C31" s="83">
        <f>16500+676000</f>
        <v>692500</v>
      </c>
      <c r="D31" s="84"/>
      <c r="E31" s="84"/>
      <c r="F31" s="84"/>
      <c r="G31" s="85"/>
    </row>
    <row r="32" spans="1:12" ht="21.95" customHeight="1" x14ac:dyDescent="0.3">
      <c r="A32" s="1"/>
      <c r="B32" s="20" t="s">
        <v>22</v>
      </c>
      <c r="C32" s="83">
        <f>807910+18000+53110+400000+28900+237470+50000+10200+141430+300000+54800+573610+100000</f>
        <v>2775430</v>
      </c>
      <c r="D32" s="84"/>
      <c r="E32" s="84"/>
      <c r="F32" s="84"/>
      <c r="G32" s="85"/>
    </row>
    <row r="33" spans="1:12" ht="21.95" customHeight="1" x14ac:dyDescent="0.3">
      <c r="A33" s="1"/>
      <c r="B33" s="21" t="s">
        <v>3</v>
      </c>
      <c r="C33" s="64">
        <f>SUM(C31:G32)</f>
        <v>3467930</v>
      </c>
      <c r="D33" s="65"/>
      <c r="E33" s="65"/>
      <c r="F33" s="65"/>
      <c r="G33" s="66"/>
    </row>
    <row r="34" spans="1:12" ht="26.1" customHeight="1" x14ac:dyDescent="0.3">
      <c r="A34" s="2"/>
      <c r="B34" s="4" t="s">
        <v>27</v>
      </c>
      <c r="C34" s="12"/>
      <c r="D34" s="12"/>
      <c r="E34" s="12"/>
      <c r="F34" s="5"/>
      <c r="G34" s="6" t="s">
        <v>5</v>
      </c>
    </row>
    <row r="35" spans="1:12" ht="21.95" customHeight="1" x14ac:dyDescent="0.3">
      <c r="A35" s="1"/>
      <c r="B35" s="21" t="s">
        <v>24</v>
      </c>
      <c r="C35" s="67" t="s">
        <v>39</v>
      </c>
      <c r="D35" s="67"/>
      <c r="E35" s="80"/>
      <c r="F35" s="67" t="s">
        <v>7</v>
      </c>
      <c r="G35" s="67"/>
    </row>
    <row r="36" spans="1:12" ht="21.95" customHeight="1" x14ac:dyDescent="0.3">
      <c r="A36" s="1"/>
      <c r="B36" s="20" t="s">
        <v>25</v>
      </c>
      <c r="C36" s="81" t="s">
        <v>63</v>
      </c>
      <c r="D36" s="81"/>
      <c r="E36" s="82"/>
      <c r="F36" s="68">
        <f>260000+260000+260000+260000+260000+260000+240000+240000+240000+240000+240000+220000</f>
        <v>2980000</v>
      </c>
      <c r="G36" s="68"/>
    </row>
    <row r="37" spans="1:12" ht="21.95" customHeight="1" x14ac:dyDescent="0.3">
      <c r="A37" s="1"/>
      <c r="B37" s="21" t="s">
        <v>3</v>
      </c>
      <c r="C37" s="95">
        <f>SUM(F36:G36)</f>
        <v>2980000</v>
      </c>
      <c r="D37" s="95"/>
      <c r="E37" s="95"/>
      <c r="F37" s="95"/>
      <c r="G37" s="95"/>
    </row>
    <row r="38" spans="1:12" ht="26.1" customHeight="1" x14ac:dyDescent="0.3">
      <c r="A38" s="1"/>
      <c r="B38" s="78" t="s">
        <v>94</v>
      </c>
      <c r="C38" s="79"/>
      <c r="D38" s="79"/>
      <c r="E38" s="79"/>
      <c r="F38" s="79"/>
      <c r="G38" s="40" t="s">
        <v>5</v>
      </c>
      <c r="L38" s="1"/>
    </row>
    <row r="39" spans="1:12" ht="21.95" customHeight="1" x14ac:dyDescent="0.3">
      <c r="A39" s="1"/>
      <c r="B39" s="15" t="s">
        <v>9</v>
      </c>
      <c r="C39" s="16" t="s">
        <v>14</v>
      </c>
      <c r="D39" s="16" t="s">
        <v>15</v>
      </c>
      <c r="E39" s="16" t="s">
        <v>17</v>
      </c>
      <c r="F39" s="16" t="s">
        <v>16</v>
      </c>
      <c r="G39" s="15" t="s">
        <v>12</v>
      </c>
      <c r="L39" s="1"/>
    </row>
    <row r="40" spans="1:12" ht="21.95" customHeight="1" x14ac:dyDescent="0.3">
      <c r="A40" s="1"/>
      <c r="B40" s="7" t="s">
        <v>64</v>
      </c>
      <c r="C40" s="8">
        <v>42787</v>
      </c>
      <c r="D40" s="11" t="s">
        <v>65</v>
      </c>
      <c r="E40" s="7" t="s">
        <v>31</v>
      </c>
      <c r="F40" s="13" t="s">
        <v>59</v>
      </c>
      <c r="G40" s="10">
        <v>40000</v>
      </c>
      <c r="L40" s="1"/>
    </row>
    <row r="41" spans="1:12" ht="21.95" customHeight="1" x14ac:dyDescent="0.3">
      <c r="A41" s="1"/>
      <c r="B41" s="7" t="s">
        <v>66</v>
      </c>
      <c r="C41" s="8">
        <v>42797</v>
      </c>
      <c r="D41" s="11" t="s">
        <v>67</v>
      </c>
      <c r="E41" s="7" t="s">
        <v>68</v>
      </c>
      <c r="F41" s="13" t="s">
        <v>69</v>
      </c>
      <c r="G41" s="10">
        <v>131400</v>
      </c>
    </row>
    <row r="42" spans="1:12" ht="21.95" customHeight="1" x14ac:dyDescent="0.3">
      <c r="A42" s="1"/>
      <c r="B42" s="51" t="s">
        <v>70</v>
      </c>
      <c r="C42" s="22">
        <v>42801</v>
      </c>
      <c r="D42" s="34" t="s">
        <v>67</v>
      </c>
      <c r="E42" s="31" t="s">
        <v>71</v>
      </c>
      <c r="F42" s="35" t="s">
        <v>71</v>
      </c>
      <c r="G42" s="24">
        <v>19200</v>
      </c>
    </row>
    <row r="43" spans="1:12" ht="21.95" customHeight="1" x14ac:dyDescent="0.3">
      <c r="A43" s="1"/>
      <c r="B43" s="56"/>
      <c r="C43" s="25">
        <v>42816</v>
      </c>
      <c r="D43" s="36" t="s">
        <v>72</v>
      </c>
      <c r="E43" s="32" t="s">
        <v>73</v>
      </c>
      <c r="F43" s="37" t="s">
        <v>74</v>
      </c>
      <c r="G43" s="27">
        <v>15700</v>
      </c>
    </row>
    <row r="44" spans="1:12" ht="21.95" customHeight="1" x14ac:dyDescent="0.3">
      <c r="A44" s="1"/>
      <c r="B44" s="56"/>
      <c r="C44" s="25">
        <v>42823</v>
      </c>
      <c r="D44" s="36" t="s">
        <v>67</v>
      </c>
      <c r="E44" s="32" t="s">
        <v>75</v>
      </c>
      <c r="F44" s="37" t="s">
        <v>73</v>
      </c>
      <c r="G44" s="27">
        <v>18600</v>
      </c>
    </row>
    <row r="45" spans="1:12" ht="21.95" customHeight="1" x14ac:dyDescent="0.3">
      <c r="A45" s="1"/>
      <c r="B45" s="52"/>
      <c r="C45" s="28">
        <v>42839</v>
      </c>
      <c r="D45" s="38" t="s">
        <v>76</v>
      </c>
      <c r="E45" s="33" t="s">
        <v>71</v>
      </c>
      <c r="F45" s="39" t="s">
        <v>77</v>
      </c>
      <c r="G45" s="30">
        <v>19000</v>
      </c>
    </row>
    <row r="46" spans="1:12" ht="21.95" customHeight="1" x14ac:dyDescent="0.3">
      <c r="A46" s="1"/>
      <c r="B46" s="7" t="s">
        <v>57</v>
      </c>
      <c r="C46" s="8">
        <v>42844</v>
      </c>
      <c r="D46" s="11" t="s">
        <v>30</v>
      </c>
      <c r="E46" s="7" t="s">
        <v>31</v>
      </c>
      <c r="F46" s="13" t="s">
        <v>59</v>
      </c>
      <c r="G46" s="10">
        <v>20000</v>
      </c>
    </row>
    <row r="47" spans="1:12" ht="21.95" customHeight="1" x14ac:dyDescent="0.3">
      <c r="A47" s="1"/>
      <c r="B47" s="51" t="s">
        <v>78</v>
      </c>
      <c r="C47" s="22">
        <v>42873</v>
      </c>
      <c r="D47" s="34" t="s">
        <v>79</v>
      </c>
      <c r="E47" s="31" t="s">
        <v>80</v>
      </c>
      <c r="F47" s="35" t="s">
        <v>81</v>
      </c>
      <c r="G47" s="24">
        <v>19300</v>
      </c>
    </row>
    <row r="48" spans="1:12" ht="21.95" customHeight="1" x14ac:dyDescent="0.3">
      <c r="A48" s="1"/>
      <c r="B48" s="52"/>
      <c r="C48" s="28">
        <v>42880</v>
      </c>
      <c r="D48" s="38" t="s">
        <v>82</v>
      </c>
      <c r="E48" s="33" t="s">
        <v>71</v>
      </c>
      <c r="F48" s="39" t="s">
        <v>77</v>
      </c>
      <c r="G48" s="30">
        <v>24600</v>
      </c>
    </row>
    <row r="49" spans="1:7" ht="21.95" customHeight="1" x14ac:dyDescent="0.3">
      <c r="A49" s="1"/>
      <c r="B49" s="7" t="s">
        <v>83</v>
      </c>
      <c r="C49" s="8">
        <v>42881</v>
      </c>
      <c r="D49" s="11" t="s">
        <v>30</v>
      </c>
      <c r="E49" s="7" t="s">
        <v>31</v>
      </c>
      <c r="F49" s="13" t="s">
        <v>84</v>
      </c>
      <c r="G49" s="10">
        <v>20000</v>
      </c>
    </row>
    <row r="50" spans="1:7" ht="21.95" customHeight="1" x14ac:dyDescent="0.3">
      <c r="A50" s="1"/>
      <c r="B50" s="51" t="s">
        <v>85</v>
      </c>
      <c r="C50" s="22">
        <v>42887</v>
      </c>
      <c r="D50" s="34" t="s">
        <v>76</v>
      </c>
      <c r="E50" s="31" t="s">
        <v>71</v>
      </c>
      <c r="F50" s="35" t="s">
        <v>74</v>
      </c>
      <c r="G50" s="24">
        <v>27000</v>
      </c>
    </row>
    <row r="51" spans="1:7" ht="21.95" customHeight="1" x14ac:dyDescent="0.3">
      <c r="A51" s="1"/>
      <c r="B51" s="52"/>
      <c r="C51" s="28">
        <v>42906</v>
      </c>
      <c r="D51" s="38" t="s">
        <v>72</v>
      </c>
      <c r="E51" s="33" t="s">
        <v>71</v>
      </c>
      <c r="F51" s="39" t="s">
        <v>74</v>
      </c>
      <c r="G51" s="30">
        <v>18700</v>
      </c>
    </row>
    <row r="52" spans="1:7" ht="21.95" customHeight="1" x14ac:dyDescent="0.3">
      <c r="A52" s="1"/>
      <c r="B52" s="51" t="s">
        <v>89</v>
      </c>
      <c r="C52" s="22">
        <v>42913</v>
      </c>
      <c r="D52" s="34" t="s">
        <v>90</v>
      </c>
      <c r="E52" s="31" t="s">
        <v>91</v>
      </c>
      <c r="F52" s="35" t="s">
        <v>92</v>
      </c>
      <c r="G52" s="24">
        <v>30000</v>
      </c>
    </row>
    <row r="53" spans="1:7" ht="21.95" customHeight="1" x14ac:dyDescent="0.3">
      <c r="A53" s="1"/>
      <c r="B53" s="52"/>
      <c r="C53" s="28">
        <v>42935</v>
      </c>
      <c r="D53" s="38" t="s">
        <v>30</v>
      </c>
      <c r="E53" s="33" t="s">
        <v>93</v>
      </c>
      <c r="F53" s="39" t="s">
        <v>59</v>
      </c>
      <c r="G53" s="30">
        <v>30000</v>
      </c>
    </row>
    <row r="54" spans="1:7" ht="21.95" customHeight="1" x14ac:dyDescent="0.3">
      <c r="A54" s="1"/>
      <c r="B54" s="51" t="s">
        <v>49</v>
      </c>
      <c r="C54" s="22">
        <v>42965</v>
      </c>
      <c r="D54" s="34" t="s">
        <v>72</v>
      </c>
      <c r="E54" s="31" t="s">
        <v>71</v>
      </c>
      <c r="F54" s="35" t="s">
        <v>73</v>
      </c>
      <c r="G54" s="24">
        <v>15000</v>
      </c>
    </row>
    <row r="55" spans="1:7" ht="21.95" customHeight="1" x14ac:dyDescent="0.3">
      <c r="A55" s="1"/>
      <c r="B55" s="52"/>
      <c r="C55" s="28">
        <v>42997</v>
      </c>
      <c r="D55" s="38" t="s">
        <v>86</v>
      </c>
      <c r="E55" s="33" t="s">
        <v>87</v>
      </c>
      <c r="F55" s="39" t="s">
        <v>87</v>
      </c>
      <c r="G55" s="30">
        <v>21100</v>
      </c>
    </row>
    <row r="56" spans="1:7" ht="21.95" customHeight="1" x14ac:dyDescent="0.3">
      <c r="A56" s="1"/>
      <c r="B56" s="51" t="s">
        <v>46</v>
      </c>
      <c r="C56" s="22">
        <v>42998</v>
      </c>
      <c r="D56" s="34" t="s">
        <v>30</v>
      </c>
      <c r="E56" s="31" t="s">
        <v>31</v>
      </c>
      <c r="F56" s="35" t="s">
        <v>59</v>
      </c>
      <c r="G56" s="24">
        <v>20000</v>
      </c>
    </row>
    <row r="57" spans="1:7" ht="21.95" customHeight="1" x14ac:dyDescent="0.3">
      <c r="A57" s="1"/>
      <c r="B57" s="56"/>
      <c r="C57" s="25">
        <v>43027</v>
      </c>
      <c r="D57" s="36" t="s">
        <v>30</v>
      </c>
      <c r="E57" s="32" t="s">
        <v>31</v>
      </c>
      <c r="F57" s="37" t="s">
        <v>88</v>
      </c>
      <c r="G57" s="27">
        <v>30000</v>
      </c>
    </row>
    <row r="58" spans="1:7" ht="21.95" customHeight="1" x14ac:dyDescent="0.3">
      <c r="A58" s="1"/>
      <c r="B58" s="52"/>
      <c r="C58" s="28">
        <v>43062</v>
      </c>
      <c r="D58" s="38" t="s">
        <v>30</v>
      </c>
      <c r="E58" s="33" t="s">
        <v>31</v>
      </c>
      <c r="F58" s="39" t="s">
        <v>59</v>
      </c>
      <c r="G58" s="30">
        <v>30000</v>
      </c>
    </row>
    <row r="59" spans="1:7" ht="21.95" customHeight="1" x14ac:dyDescent="0.3">
      <c r="A59" s="1"/>
      <c r="B59" s="67" t="s">
        <v>23</v>
      </c>
      <c r="C59" s="67"/>
      <c r="D59" s="67"/>
      <c r="E59" s="67"/>
      <c r="F59" s="67"/>
      <c r="G59" s="18">
        <f>SUM(G40:G58)</f>
        <v>549600</v>
      </c>
    </row>
    <row r="60" spans="1:7" ht="26.1" customHeight="1" x14ac:dyDescent="0.3">
      <c r="B60" s="4" t="s">
        <v>40</v>
      </c>
      <c r="C60" s="5"/>
      <c r="D60" s="5"/>
      <c r="E60" s="5"/>
      <c r="F60" s="5"/>
      <c r="G60" s="6" t="s">
        <v>5</v>
      </c>
    </row>
    <row r="61" spans="1:7" ht="21.95" customHeight="1" x14ac:dyDescent="0.3">
      <c r="B61" s="44" t="s">
        <v>19</v>
      </c>
      <c r="C61" s="58" t="s">
        <v>8</v>
      </c>
      <c r="D61" s="59"/>
      <c r="E61" s="58" t="s">
        <v>4</v>
      </c>
      <c r="F61" s="72"/>
      <c r="G61" s="73"/>
    </row>
    <row r="62" spans="1:7" ht="42" customHeight="1" x14ac:dyDescent="0.3">
      <c r="B62" s="45" t="s">
        <v>45</v>
      </c>
      <c r="C62" s="60" t="s">
        <v>18</v>
      </c>
      <c r="D62" s="61"/>
      <c r="E62" s="60" t="s">
        <v>41</v>
      </c>
      <c r="F62" s="74"/>
      <c r="G62" s="75"/>
    </row>
    <row r="63" spans="1:7" ht="21.95" customHeight="1" x14ac:dyDescent="0.3">
      <c r="B63" s="14">
        <f>+C5+D5+E5+C9+D9+E9+G27</f>
        <v>15221905</v>
      </c>
      <c r="C63" s="62">
        <f>+C33+C37+G59</f>
        <v>6997530</v>
      </c>
      <c r="D63" s="63"/>
      <c r="E63" s="62">
        <f>B63-C63</f>
        <v>8224375</v>
      </c>
      <c r="F63" s="76"/>
      <c r="G63" s="77"/>
    </row>
  </sheetData>
  <mergeCells count="46">
    <mergeCell ref="B11:E11"/>
    <mergeCell ref="B15:B18"/>
    <mergeCell ref="D15:D18"/>
    <mergeCell ref="B27:F27"/>
    <mergeCell ref="B59:F59"/>
    <mergeCell ref="C32:G32"/>
    <mergeCell ref="C37:G37"/>
    <mergeCell ref="B42:B45"/>
    <mergeCell ref="B47:B48"/>
    <mergeCell ref="B56:B58"/>
    <mergeCell ref="B50:B51"/>
    <mergeCell ref="B54:B55"/>
    <mergeCell ref="B3:C3"/>
    <mergeCell ref="B7:C7"/>
    <mergeCell ref="B9:B10"/>
    <mergeCell ref="B5:B6"/>
    <mergeCell ref="C9:C10"/>
    <mergeCell ref="F9:F10"/>
    <mergeCell ref="G9:G10"/>
    <mergeCell ref="C5:C6"/>
    <mergeCell ref="D5:D6"/>
    <mergeCell ref="F5:F6"/>
    <mergeCell ref="E5:E6"/>
    <mergeCell ref="E9:E10"/>
    <mergeCell ref="D9:D10"/>
    <mergeCell ref="B1:G1"/>
    <mergeCell ref="C61:D61"/>
    <mergeCell ref="C62:D62"/>
    <mergeCell ref="C63:D63"/>
    <mergeCell ref="C33:G33"/>
    <mergeCell ref="F35:G35"/>
    <mergeCell ref="F36:G36"/>
    <mergeCell ref="C30:G30"/>
    <mergeCell ref="E61:G61"/>
    <mergeCell ref="E62:G62"/>
    <mergeCell ref="E63:G63"/>
    <mergeCell ref="B38:F38"/>
    <mergeCell ref="C35:E35"/>
    <mergeCell ref="C36:E36"/>
    <mergeCell ref="C31:G31"/>
    <mergeCell ref="G5:G6"/>
    <mergeCell ref="B52:B53"/>
    <mergeCell ref="F15:F18"/>
    <mergeCell ref="F20:F24"/>
    <mergeCell ref="D20:D24"/>
    <mergeCell ref="B20:B24"/>
  </mergeCells>
  <phoneticPr fontId="1" type="noConversion"/>
  <printOptions horizontalCentered="1"/>
  <pageMargins left="0" right="0" top="0.78740157480314965" bottom="0" header="0" footer="0"/>
  <pageSetup paperSize="9" scale="75" fitToHeight="2" orientation="portrait" horizontalDpi="4294967293" verticalDpi="4294967293" r:id="rId1"/>
  <rowBreaks count="1" manualBreakCount="1">
    <brk id="37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topLeftCell="B1" zoomScale="85" zoomScaleSheetLayoutView="85" workbookViewId="0">
      <selection activeCell="B16" sqref="B16"/>
    </sheetView>
  </sheetViews>
  <sheetFormatPr defaultRowHeight="16.5" x14ac:dyDescent="0.3"/>
  <cols>
    <col min="1" max="1" width="0.25" hidden="1" customWidth="1"/>
    <col min="2" max="2" width="33.625" customWidth="1"/>
    <col min="3" max="4" width="17.625" customWidth="1"/>
    <col min="5" max="5" width="19.75" bestFit="1" customWidth="1"/>
    <col min="6" max="6" width="17.625" customWidth="1"/>
    <col min="7" max="7" width="17.75" bestFit="1" customWidth="1"/>
  </cols>
  <sheetData>
    <row r="1" spans="1:12" ht="52.5" customHeight="1" x14ac:dyDescent="0.3">
      <c r="A1" s="1"/>
      <c r="B1" s="57" t="s">
        <v>32</v>
      </c>
      <c r="C1" s="57"/>
      <c r="D1" s="57"/>
      <c r="E1" s="57"/>
      <c r="F1" s="57"/>
      <c r="G1" s="57"/>
    </row>
    <row r="2" spans="1:12" ht="26.1" customHeight="1" x14ac:dyDescent="0.3">
      <c r="A2" s="1"/>
      <c r="B2" s="4" t="s">
        <v>28</v>
      </c>
      <c r="C2" s="5"/>
      <c r="D2" s="5"/>
      <c r="E2" s="5"/>
      <c r="F2" s="5"/>
      <c r="G2" s="5"/>
    </row>
    <row r="3" spans="1:12" ht="26.1" customHeight="1" x14ac:dyDescent="0.3">
      <c r="A3" s="1"/>
      <c r="B3" s="4"/>
      <c r="C3" s="5"/>
      <c r="D3" s="5"/>
      <c r="E3" s="5"/>
      <c r="F3" s="5"/>
      <c r="G3" s="5"/>
    </row>
    <row r="4" spans="1:12" ht="26.1" customHeight="1" x14ac:dyDescent="0.3">
      <c r="A4" s="1"/>
      <c r="B4" s="91" t="s">
        <v>33</v>
      </c>
      <c r="C4" s="91"/>
      <c r="D4" s="5"/>
      <c r="E4" s="5"/>
      <c r="F4" s="5"/>
      <c r="G4" s="6" t="s">
        <v>5</v>
      </c>
    </row>
    <row r="5" spans="1:12" ht="37.5" x14ac:dyDescent="0.3">
      <c r="A5" s="1"/>
      <c r="B5" s="41" t="s">
        <v>0</v>
      </c>
      <c r="C5" s="42" t="s">
        <v>42</v>
      </c>
      <c r="D5" s="42" t="s">
        <v>34</v>
      </c>
      <c r="E5" s="42" t="s">
        <v>35</v>
      </c>
      <c r="F5" s="42" t="s">
        <v>36</v>
      </c>
      <c r="G5" s="43" t="s">
        <v>37</v>
      </c>
    </row>
    <row r="6" spans="1:12" ht="20.100000000000001" customHeight="1" x14ac:dyDescent="0.3">
      <c r="A6" s="1"/>
      <c r="B6" s="92" t="s">
        <v>43</v>
      </c>
      <c r="C6" s="88">
        <f>781372+3449314</f>
        <v>4230686</v>
      </c>
      <c r="D6" s="88">
        <f>3918380+2645000</f>
        <v>6563380</v>
      </c>
      <c r="E6" s="88">
        <f>282+279+1962+2280</f>
        <v>4803</v>
      </c>
      <c r="F6" s="88">
        <f>16500+807910+18000+53110+400000+28900+676000+237470+50000+10200+141430+300000+54800+573610+100000</f>
        <v>3467930</v>
      </c>
      <c r="G6" s="86">
        <f>C6+D6+E6-F6</f>
        <v>7330939</v>
      </c>
      <c r="J6" s="3"/>
    </row>
    <row r="7" spans="1:12" ht="20.100000000000001" customHeight="1" x14ac:dyDescent="0.3">
      <c r="A7" s="1"/>
      <c r="B7" s="93"/>
      <c r="C7" s="89"/>
      <c r="D7" s="89"/>
      <c r="E7" s="90"/>
      <c r="F7" s="89"/>
      <c r="G7" s="87"/>
    </row>
    <row r="8" spans="1:12" ht="26.1" customHeight="1" x14ac:dyDescent="0.3">
      <c r="A8" s="1"/>
      <c r="B8" s="91" t="s">
        <v>38</v>
      </c>
      <c r="C8" s="91"/>
      <c r="D8" s="5"/>
      <c r="E8" s="5"/>
      <c r="F8" s="5"/>
      <c r="G8" s="6" t="s">
        <v>5</v>
      </c>
      <c r="L8" s="1"/>
    </row>
    <row r="9" spans="1:12" ht="37.5" customHeight="1" x14ac:dyDescent="0.3">
      <c r="A9" s="1"/>
      <c r="B9" s="41" t="s">
        <v>0</v>
      </c>
      <c r="C9" s="42" t="s">
        <v>42</v>
      </c>
      <c r="D9" s="42" t="s">
        <v>34</v>
      </c>
      <c r="E9" s="42" t="s">
        <v>35</v>
      </c>
      <c r="F9" s="42" t="s">
        <v>36</v>
      </c>
      <c r="G9" s="43" t="s">
        <v>37</v>
      </c>
    </row>
    <row r="10" spans="1:12" ht="20.100000000000001" customHeight="1" x14ac:dyDescent="0.3">
      <c r="A10" s="1"/>
      <c r="B10" s="92" t="s">
        <v>44</v>
      </c>
      <c r="C10" s="88">
        <v>1252494</v>
      </c>
      <c r="D10" s="88">
        <v>2620000</v>
      </c>
      <c r="E10" s="88">
        <v>942</v>
      </c>
      <c r="F10" s="88">
        <v>2980000</v>
      </c>
      <c r="G10" s="86">
        <f>C10+D10+E10-F10</f>
        <v>893436</v>
      </c>
    </row>
    <row r="11" spans="1:12" ht="20.100000000000001" customHeight="1" x14ac:dyDescent="0.3">
      <c r="A11" s="1"/>
      <c r="B11" s="93"/>
      <c r="C11" s="89"/>
      <c r="D11" s="89"/>
      <c r="E11" s="90"/>
      <c r="F11" s="89"/>
      <c r="G11" s="87"/>
    </row>
    <row r="12" spans="1:12" ht="20.100000000000001" customHeight="1" x14ac:dyDescent="0.3">
      <c r="A12" s="1"/>
      <c r="B12" s="46"/>
      <c r="C12" s="47"/>
      <c r="D12" s="47"/>
      <c r="E12" s="48"/>
      <c r="F12" s="47"/>
      <c r="G12" s="47"/>
    </row>
    <row r="13" spans="1:12" ht="26.1" customHeight="1" x14ac:dyDescent="0.3">
      <c r="A13" s="1"/>
      <c r="B13" s="4" t="s">
        <v>29</v>
      </c>
      <c r="C13" s="5"/>
      <c r="D13" s="5"/>
      <c r="E13" s="5"/>
      <c r="F13" s="5"/>
      <c r="G13" s="5"/>
    </row>
    <row r="14" spans="1:12" ht="26.1" customHeight="1" x14ac:dyDescent="0.3">
      <c r="A14" s="1"/>
      <c r="B14" s="4"/>
      <c r="C14" s="5"/>
      <c r="D14" s="5"/>
      <c r="E14" s="5"/>
      <c r="F14" s="5"/>
      <c r="G14" s="5"/>
    </row>
    <row r="15" spans="1:12" ht="26.1" customHeight="1" x14ac:dyDescent="0.3">
      <c r="A15" s="1"/>
      <c r="B15" s="4" t="s">
        <v>6</v>
      </c>
      <c r="C15" s="5"/>
      <c r="D15" s="5"/>
      <c r="E15" s="5"/>
      <c r="F15" s="5"/>
      <c r="G15" s="6" t="s">
        <v>5</v>
      </c>
    </row>
    <row r="16" spans="1:12" ht="21.95" customHeight="1" x14ac:dyDescent="0.3">
      <c r="A16" s="1"/>
      <c r="B16" s="21" t="s">
        <v>1</v>
      </c>
      <c r="C16" s="69" t="s">
        <v>2</v>
      </c>
      <c r="D16" s="70"/>
      <c r="E16" s="70"/>
      <c r="F16" s="70"/>
      <c r="G16" s="71"/>
    </row>
    <row r="17" spans="1:7" ht="21.95" customHeight="1" x14ac:dyDescent="0.3">
      <c r="A17" s="1"/>
      <c r="B17" s="20" t="s">
        <v>21</v>
      </c>
      <c r="C17" s="83">
        <f>16500+676000</f>
        <v>692500</v>
      </c>
      <c r="D17" s="84"/>
      <c r="E17" s="84"/>
      <c r="F17" s="84"/>
      <c r="G17" s="85"/>
    </row>
    <row r="18" spans="1:7" ht="21.95" customHeight="1" x14ac:dyDescent="0.3">
      <c r="A18" s="1"/>
      <c r="B18" s="20" t="s">
        <v>22</v>
      </c>
      <c r="C18" s="83">
        <f>807910+18000+53110+400000+28900+237470+50000+10200+141430+300000+54800+573610+100000</f>
        <v>2775430</v>
      </c>
      <c r="D18" s="84"/>
      <c r="E18" s="84"/>
      <c r="F18" s="84"/>
      <c r="G18" s="85"/>
    </row>
    <row r="19" spans="1:7" ht="21.95" customHeight="1" x14ac:dyDescent="0.3">
      <c r="A19" s="1"/>
      <c r="B19" s="21" t="s">
        <v>3</v>
      </c>
      <c r="C19" s="64">
        <f>SUM(C17:G18)</f>
        <v>3467930</v>
      </c>
      <c r="D19" s="65"/>
      <c r="E19" s="65"/>
      <c r="F19" s="65"/>
      <c r="G19" s="66"/>
    </row>
    <row r="20" spans="1:7" ht="26.1" customHeight="1" x14ac:dyDescent="0.3">
      <c r="A20" s="2"/>
      <c r="B20" s="4" t="s">
        <v>27</v>
      </c>
      <c r="C20" s="12"/>
      <c r="D20" s="12"/>
      <c r="E20" s="12"/>
      <c r="F20" s="5"/>
      <c r="G20" s="6" t="s">
        <v>5</v>
      </c>
    </row>
    <row r="21" spans="1:7" ht="21.95" customHeight="1" x14ac:dyDescent="0.3">
      <c r="A21" s="1"/>
      <c r="B21" s="21" t="s">
        <v>24</v>
      </c>
      <c r="C21" s="67" t="s">
        <v>39</v>
      </c>
      <c r="D21" s="67"/>
      <c r="E21" s="80"/>
      <c r="F21" s="67" t="s">
        <v>7</v>
      </c>
      <c r="G21" s="67"/>
    </row>
    <row r="22" spans="1:7" ht="21.95" customHeight="1" x14ac:dyDescent="0.3">
      <c r="A22" s="1"/>
      <c r="B22" s="20" t="s">
        <v>25</v>
      </c>
      <c r="C22" s="81" t="s">
        <v>63</v>
      </c>
      <c r="D22" s="81"/>
      <c r="E22" s="82"/>
      <c r="F22" s="68">
        <f>260000+260000+260000+260000+260000+260000+240000+240000+240000+240000+240000+220000</f>
        <v>2980000</v>
      </c>
      <c r="G22" s="68"/>
    </row>
    <row r="23" spans="1:7" ht="21.95" customHeight="1" x14ac:dyDescent="0.3">
      <c r="A23" s="1"/>
      <c r="B23" s="21" t="s">
        <v>3</v>
      </c>
      <c r="C23" s="95">
        <f>SUM(F22:G22)</f>
        <v>2980000</v>
      </c>
      <c r="D23" s="95"/>
      <c r="E23" s="95"/>
      <c r="F23" s="95"/>
      <c r="G23" s="95"/>
    </row>
    <row r="24" spans="1:7" ht="21.95" customHeight="1" x14ac:dyDescent="0.3">
      <c r="A24" s="1"/>
      <c r="B24" s="49"/>
      <c r="C24" s="50"/>
      <c r="D24" s="50"/>
      <c r="E24" s="50"/>
      <c r="F24" s="50"/>
      <c r="G24" s="50"/>
    </row>
    <row r="25" spans="1:7" ht="26.1" customHeight="1" x14ac:dyDescent="0.3">
      <c r="B25" s="4" t="s">
        <v>40</v>
      </c>
      <c r="C25" s="5"/>
      <c r="D25" s="5"/>
      <c r="E25" s="5"/>
      <c r="F25" s="5"/>
    </row>
    <row r="26" spans="1:7" ht="26.1" customHeight="1" x14ac:dyDescent="0.3">
      <c r="B26" s="4"/>
      <c r="C26" s="5"/>
      <c r="D26" s="5"/>
      <c r="E26" s="5"/>
      <c r="F26" s="5"/>
      <c r="G26" s="6" t="s">
        <v>5</v>
      </c>
    </row>
    <row r="27" spans="1:7" ht="21.95" customHeight="1" x14ac:dyDescent="0.3">
      <c r="B27" s="44" t="s">
        <v>19</v>
      </c>
      <c r="C27" s="58" t="s">
        <v>8</v>
      </c>
      <c r="D27" s="59"/>
      <c r="E27" s="58" t="s">
        <v>4</v>
      </c>
      <c r="F27" s="72"/>
      <c r="G27" s="73"/>
    </row>
    <row r="28" spans="1:7" ht="42" customHeight="1" x14ac:dyDescent="0.3">
      <c r="B28" s="45" t="s">
        <v>95</v>
      </c>
      <c r="C28" s="60" t="s">
        <v>96</v>
      </c>
      <c r="D28" s="61"/>
      <c r="E28" s="60" t="s">
        <v>97</v>
      </c>
      <c r="F28" s="74"/>
      <c r="G28" s="75"/>
    </row>
    <row r="29" spans="1:7" ht="21.95" customHeight="1" x14ac:dyDescent="0.3">
      <c r="B29" s="14">
        <f>+C6+D6+E6+C10+D10+E10</f>
        <v>14672305</v>
      </c>
      <c r="C29" s="62">
        <f>+C19+C23</f>
        <v>6447930</v>
      </c>
      <c r="D29" s="63"/>
      <c r="E29" s="62">
        <f>B29-C29</f>
        <v>8224375</v>
      </c>
      <c r="F29" s="76"/>
      <c r="G29" s="77"/>
    </row>
  </sheetData>
  <mergeCells count="30">
    <mergeCell ref="B1:G1"/>
    <mergeCell ref="B4:C4"/>
    <mergeCell ref="B6:B7"/>
    <mergeCell ref="C6:C7"/>
    <mergeCell ref="D6:D7"/>
    <mergeCell ref="E6:E7"/>
    <mergeCell ref="F6:F7"/>
    <mergeCell ref="G6:G7"/>
    <mergeCell ref="G10:G11"/>
    <mergeCell ref="B8:C8"/>
    <mergeCell ref="B10:B11"/>
    <mergeCell ref="C10:C11"/>
    <mergeCell ref="D10:D11"/>
    <mergeCell ref="E10:E11"/>
    <mergeCell ref="F10:F11"/>
    <mergeCell ref="C22:E22"/>
    <mergeCell ref="F22:G22"/>
    <mergeCell ref="C23:G23"/>
    <mergeCell ref="C16:G16"/>
    <mergeCell ref="C17:G17"/>
    <mergeCell ref="C18:G18"/>
    <mergeCell ref="C19:G19"/>
    <mergeCell ref="C21:E21"/>
    <mergeCell ref="F21:G21"/>
    <mergeCell ref="C28:D28"/>
    <mergeCell ref="E28:G28"/>
    <mergeCell ref="C29:D29"/>
    <mergeCell ref="E29:G29"/>
    <mergeCell ref="C27:D27"/>
    <mergeCell ref="E27:G27"/>
  </mergeCells>
  <phoneticPr fontId="1" type="noConversion"/>
  <printOptions horizontalCentered="1"/>
  <pageMargins left="0" right="0" top="0.78740157480314965" bottom="0" header="0" footer="0"/>
  <pageSetup paperSize="9" scale="75" fitToHeight="2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정산서(시군구보고)</vt:lpstr>
      <vt:lpstr>정산서(운영위원회)</vt:lpstr>
      <vt:lpstr>'정산서(시군구보고)'!Print_Area</vt:lpstr>
      <vt:lpstr>'정산서(운영위원회)'!Print_Area</vt:lpstr>
      <vt:lpstr>'정산서(시군구보고)'!Print_Titles</vt:lpstr>
      <vt:lpstr>'정산서(운영위원회)'!Print_Titles</vt:lpstr>
    </vt:vector>
  </TitlesOfParts>
  <Company>XP SP3 FINAL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Windows 사용자</cp:lastModifiedBy>
  <cp:lastPrinted>2018-02-05T06:00:47Z</cp:lastPrinted>
  <dcterms:created xsi:type="dcterms:W3CDTF">2011-07-14T07:44:32Z</dcterms:created>
  <dcterms:modified xsi:type="dcterms:W3CDTF">2018-02-26T00:32:23Z</dcterms:modified>
</cp:coreProperties>
</file>